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D23C3F2-4E97-4A48-821C-64CE94051C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O13" i="1"/>
  <c r="O19" i="1" s="1"/>
  <c r="N13" i="1"/>
  <c r="N11" i="1" s="1"/>
  <c r="M13" i="1"/>
  <c r="M11" i="1" s="1"/>
  <c r="L13" i="1"/>
  <c r="L11" i="1" s="1"/>
  <c r="K13" i="1"/>
  <c r="E13" i="1"/>
  <c r="E19" i="1" s="1"/>
  <c r="G25" i="1"/>
  <c r="Q19" i="1"/>
  <c r="Q11" i="1" s="1"/>
  <c r="P19" i="1"/>
  <c r="P11" i="1" s="1"/>
  <c r="I19" i="1"/>
  <c r="I11" i="1" s="1"/>
  <c r="H19" i="1"/>
  <c r="H11" i="1" s="1"/>
  <c r="G19" i="1"/>
  <c r="F20" i="1"/>
  <c r="F29" i="1"/>
  <c r="F28" i="1"/>
  <c r="E28" i="1"/>
  <c r="F27" i="1"/>
  <c r="F25" i="1" s="1"/>
  <c r="F23" i="1" s="1"/>
  <c r="F22" i="1"/>
  <c r="F21" i="1"/>
  <c r="F37" i="1"/>
  <c r="F35" i="1"/>
  <c r="F33" i="1"/>
  <c r="R25" i="1"/>
  <c r="R19" i="1" s="1"/>
  <c r="Q25" i="1"/>
  <c r="P25" i="1"/>
  <c r="J25" i="1"/>
  <c r="J19" i="1" s="1"/>
  <c r="I25" i="1"/>
  <c r="H25" i="1"/>
  <c r="Q24" i="1"/>
  <c r="P24" i="1"/>
  <c r="I24" i="1"/>
  <c r="H24" i="1"/>
  <c r="G24" i="1"/>
  <c r="F32" i="1"/>
  <c r="O11" i="1"/>
  <c r="K11" i="1"/>
  <c r="F18" i="1"/>
  <c r="F31" i="1"/>
  <c r="K19" i="1"/>
  <c r="E29" i="1"/>
  <c r="E27" i="1"/>
  <c r="E32" i="1"/>
  <c r="D28" i="1"/>
  <c r="D27" i="1"/>
  <c r="D29" i="1"/>
  <c r="D32" i="1"/>
  <c r="D38" i="1" s="1"/>
  <c r="R38" i="1"/>
  <c r="Q38" i="1"/>
  <c r="P38" i="1"/>
  <c r="J38" i="1"/>
  <c r="I38" i="1"/>
  <c r="H38" i="1"/>
  <c r="G38" i="1"/>
  <c r="R36" i="1"/>
  <c r="Q36" i="1"/>
  <c r="P36" i="1"/>
  <c r="J36" i="1"/>
  <c r="I36" i="1"/>
  <c r="H36" i="1"/>
  <c r="G36" i="1"/>
  <c r="R34" i="1"/>
  <c r="P34" i="1"/>
  <c r="J34" i="1"/>
  <c r="I34" i="1"/>
  <c r="H34" i="1"/>
  <c r="G34" i="1"/>
  <c r="C4" i="1"/>
  <c r="F19" i="1" l="1"/>
  <c r="E38" i="1"/>
  <c r="E34" i="1"/>
  <c r="H26" i="1"/>
  <c r="E25" i="1"/>
  <c r="E23" i="1" s="1"/>
  <c r="E24" i="1" s="1"/>
  <c r="E26" i="1" s="1"/>
  <c r="F38" i="1"/>
  <c r="F36" i="1"/>
  <c r="F34" i="1"/>
  <c r="R24" i="1"/>
  <c r="R11" i="1"/>
  <c r="J11" i="1"/>
  <c r="F11" i="1" s="1"/>
  <c r="J24" i="1"/>
  <c r="E36" i="1"/>
  <c r="E31" i="1"/>
  <c r="D36" i="1"/>
  <c r="D31" i="1"/>
  <c r="L19" i="1"/>
  <c r="F13" i="1"/>
  <c r="E11" i="1"/>
  <c r="M19" i="1"/>
  <c r="N19" i="1"/>
  <c r="F26" i="1"/>
  <c r="G26" i="1"/>
  <c r="D34" i="1"/>
  <c r="F24" i="1" l="1"/>
  <c r="D13" i="1"/>
  <c r="D19" i="1" l="1"/>
  <c r="D23" i="1" s="1"/>
  <c r="D11" i="1"/>
  <c r="D24" i="1"/>
  <c r="D26" i="1" s="1"/>
  <c r="D25" i="1"/>
</calcChain>
</file>

<file path=xl/sharedStrings.xml><?xml version="1.0" encoding="utf-8"?>
<sst xmlns="http://schemas.openxmlformats.org/spreadsheetml/2006/main" count="130" uniqueCount="72">
  <si>
    <t>(найменування ліцензіата)</t>
  </si>
  <si>
    <t>№ з/п</t>
  </si>
  <si>
    <t>Показники</t>
  </si>
  <si>
    <t>Одиниці виміру</t>
  </si>
  <si>
    <t>У тому числі за місяць</t>
  </si>
  <si>
    <t>січень</t>
  </si>
  <si>
    <t>лютий</t>
  </si>
  <si>
    <t>березень</t>
  </si>
  <si>
    <t>квітень</t>
  </si>
  <si>
    <t xml:space="preserve">  травень</t>
  </si>
  <si>
    <t xml:space="preserve">   червень</t>
  </si>
  <si>
    <t xml:space="preserve">  липень</t>
  </si>
  <si>
    <t xml:space="preserve">  серпень</t>
  </si>
  <si>
    <t>вересень</t>
  </si>
  <si>
    <t>жовтень</t>
  </si>
  <si>
    <t>листопад</t>
  </si>
  <si>
    <t>грудень</t>
  </si>
  <si>
    <t>план</t>
  </si>
  <si>
    <t>Відпуск теплової енергії з колекторів власних генеруючих джерел, усього, у тому числі:</t>
  </si>
  <si>
    <t>Гкал</t>
  </si>
  <si>
    <t>населення</t>
  </si>
  <si>
    <t>бюджетних установ</t>
  </si>
  <si>
    <t>інших споживачів</t>
  </si>
  <si>
    <t>релігійних організацій</t>
  </si>
  <si>
    <t>господарські потреби ліцензованої діяльності ліцензіата</t>
  </si>
  <si>
    <t xml:space="preserve"> 1.2</t>
  </si>
  <si>
    <t xml:space="preserve"> 1.2.2</t>
  </si>
  <si>
    <t xml:space="preserve"> 1.2.3</t>
  </si>
  <si>
    <t xml:space="preserve"> 1.2.4</t>
  </si>
  <si>
    <t xml:space="preserve"> 1.2.5</t>
  </si>
  <si>
    <t>5</t>
  </si>
  <si>
    <t>Втрати теплової енергії в теплових мережах ліцензіата, усього:</t>
  </si>
  <si>
    <t>%</t>
  </si>
  <si>
    <t>5.1</t>
  </si>
  <si>
    <t>у тому числі втрати власної теплової енергії в теплових мережах ліцензіата, усього, у тому числі що транспортується на потреби:</t>
  </si>
  <si>
    <t>Корисний відпуск теплової енергії з мереж ліцензіата, усього, у тому числі:</t>
  </si>
  <si>
    <t>обсяг реалізації теплової енергії власним  споживачам ліцензіата, усього, у тому числі на потреби:</t>
  </si>
  <si>
    <t>те саме у відсотках від рядка 7.3</t>
  </si>
  <si>
    <t>Теплове навантаження об’єктів теплоспоживання власних споживачів ліцензіата, усього, у тому числі на потреби:</t>
  </si>
  <si>
    <t>Гкал/год</t>
  </si>
  <si>
    <t>2</t>
  </si>
  <si>
    <t>3</t>
  </si>
  <si>
    <t>3.1</t>
  </si>
  <si>
    <t>3.1.1</t>
  </si>
  <si>
    <t>3.1.2</t>
  </si>
  <si>
    <t>3.1.3</t>
  </si>
  <si>
    <t>3.1.4</t>
  </si>
  <si>
    <t>4</t>
  </si>
  <si>
    <t>4.1</t>
  </si>
  <si>
    <t>4.1.1</t>
  </si>
  <si>
    <t>4.1.2</t>
  </si>
  <si>
    <t>4.1.3</t>
  </si>
  <si>
    <t>4.1.4</t>
  </si>
  <si>
    <t>5.2</t>
  </si>
  <si>
    <t>5.3</t>
  </si>
  <si>
    <t>5.4</t>
  </si>
  <si>
    <t>котельні (газові), усього, у тому числі на потреби:</t>
  </si>
  <si>
    <t>1.1</t>
  </si>
  <si>
    <t>те саме у відсотках від рядка 4.1</t>
  </si>
  <si>
    <t xml:space="preserve">Річний план виробництва, транспортування та постачяання теплової енергії на опалювальний період 2026-2027 років </t>
  </si>
  <si>
    <t>Річний план 2026 р.</t>
  </si>
  <si>
    <t>Базовий період (факт 2025 р.)</t>
  </si>
  <si>
    <t>Період, що передує базовому (факт 2024р.)</t>
  </si>
  <si>
    <t xml:space="preserve">котельні твердопаливні </t>
  </si>
  <si>
    <t>2.1</t>
  </si>
  <si>
    <t>2.2</t>
  </si>
  <si>
    <t>2.3</t>
  </si>
  <si>
    <t>те саме у відсотках від рядка 2</t>
  </si>
  <si>
    <t>Надходження теплової енергії в   мережу ліцензіата, усього (рядок 1,2 - рядок 1.2.5), у тому числі на потреби:</t>
  </si>
  <si>
    <t xml:space="preserve">                                                                                                                                                                                           Додаток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</si>
  <si>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до рішення виконавчого комітету</t>
  </si>
  <si>
    <t xml:space="preserve">                                                     Керуючий справами виконавчого комітету                                                                               Ігор КОБИЛЕЦЬКИЙ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</si>
</sst>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1" applyFont="1"/>
    <xf numFmtId="0" fontId="1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4" fontId="4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 wrapText="1"/>
    </xf>
    <xf numFmtId="10" fontId="4" fillId="0" borderId="2" xfId="1" applyNumberFormat="1" applyFont="1" applyBorder="1" applyAlignment="1">
      <alignment horizontal="center" vertical="center" wrapText="1"/>
    </xf>
    <xf numFmtId="0" fontId="6" fillId="0" borderId="0" xfId="0" applyFont="1"/>
    <xf numFmtId="9" fontId="4" fillId="0" borderId="2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wrapText="1"/>
    </xf>
    <xf numFmtId="0" fontId="1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center"/>
    </xf>
    <xf numFmtId="49" fontId="4" fillId="0" borderId="0" xfId="1" applyNumberFormat="1" applyFont="1" applyAlignment="1">
      <alignment horizontal="center" vertical="center" wrapText="1"/>
    </xf>
  </cellXfs>
  <cellStyles count="2">
    <cellStyle name="Звичайний" xfId="0" builtinId="0"/>
    <cellStyle name="Обычный 15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C\Documents%20and%20Settings\User\&#1052;&#1086;&#1080;%20&#1076;&#1086;&#1082;&#1091;&#1084;&#1077;&#1085;&#1090;&#1099;\&#1058;&#1072;&#1088;&#1080;&#1092;&#1080;%20&#1085;&#1072;%20&#1090;&#1077;&#1087;&#1083;&#1086;&#1074;&#1091;%20&#1077;&#1085;&#1077;&#1088;&#1075;&#1110;&#1102;%20&#1085;&#1072;%202020-2021%20&#1088;\1&#1044;%20&#1056;&#1086;&#1079;&#1088;&#1072;&#1093;&#1091;&#1085;&#1086;&#1082;%20&#1090;&#1072;&#1088;&#1080;&#1092;&#1110;&#1074;%202020&#1088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ІНСТРУКЦІЯ"/>
      <sheetName val="1_Елементи витрат"/>
      <sheetName val="2_ФОП"/>
      <sheetName val="4_Структура пл.соб."/>
      <sheetName val="5_Розрахунок тарифів"/>
      <sheetName val="Аркуш1"/>
      <sheetName val="Д2"/>
      <sheetName val="Д3"/>
      <sheetName val="Д4"/>
      <sheetName val="Д5"/>
      <sheetName val="Д6"/>
      <sheetName val="Д7"/>
      <sheetName val="Д8"/>
      <sheetName val="Д9"/>
      <sheetName val="Д10"/>
      <sheetName val="Д11"/>
      <sheetName val="Д12"/>
      <sheetName val="Д13"/>
      <sheetName val="Д14"/>
      <sheetName val="Д15"/>
      <sheetName val="Д16"/>
      <sheetName val="Д17"/>
      <sheetName val="Д18"/>
      <sheetName val="Д19"/>
      <sheetName val="Д20"/>
      <sheetName val="Д21"/>
      <sheetName val="Лист1"/>
    </sheetNames>
    <sheetDataSet>
      <sheetData sheetId="0"/>
      <sheetData sheetId="1">
        <row r="3">
          <cell r="A3" t="str">
            <v>Комунальне підприємство "Бориславтеплоенерго"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topLeftCell="A25" zoomScaleNormal="100" workbookViewId="0">
      <selection activeCell="H9" sqref="H9"/>
    </sheetView>
  </sheetViews>
  <sheetFormatPr defaultRowHeight="15" x14ac:dyDescent="0.25"/>
  <cols>
    <col min="1" max="1" width="4.140625" customWidth="1"/>
    <col min="2" max="2" width="26" customWidth="1"/>
    <col min="3" max="3" width="4.5703125" customWidth="1"/>
    <col min="4" max="4" width="7.5703125" customWidth="1"/>
    <col min="5" max="5" width="7.7109375" customWidth="1"/>
    <col min="6" max="6" width="7.5703125" customWidth="1"/>
    <col min="7" max="7" width="7" customWidth="1"/>
    <col min="8" max="8" width="6.85546875" customWidth="1"/>
    <col min="9" max="9" width="6.7109375" customWidth="1"/>
    <col min="10" max="10" width="7" customWidth="1"/>
    <col min="11" max="11" width="3.85546875" customWidth="1"/>
    <col min="12" max="14" width="4" customWidth="1"/>
    <col min="15" max="15" width="4.140625" customWidth="1"/>
    <col min="16" max="18" width="7" customWidth="1"/>
  </cols>
  <sheetData>
    <row r="1" spans="1:18" x14ac:dyDescent="0.25">
      <c r="A1" s="16" t="s">
        <v>69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39.75" customHeight="1" x14ac:dyDescent="0.25">
      <c r="A2" s="17" t="s">
        <v>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0.25" customHeight="1" x14ac:dyDescent="0.25">
      <c r="A3" s="1"/>
      <c r="B3" s="13" t="s">
        <v>59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"/>
    </row>
    <row r="4" spans="1:18" x14ac:dyDescent="0.25">
      <c r="A4" s="1"/>
      <c r="B4" s="1"/>
      <c r="C4" s="14" t="str">
        <f>'[1]1_Елементи витрат'!$A$3</f>
        <v>Комунальне підприємство "Бориславтеплоенерго"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"/>
      <c r="O4" s="1"/>
      <c r="P4" s="1"/>
      <c r="Q4" s="1"/>
      <c r="R4" s="1"/>
    </row>
    <row r="5" spans="1:18" ht="11.25" customHeight="1" x14ac:dyDescent="0.25">
      <c r="A5" s="1"/>
      <c r="B5" s="1"/>
      <c r="C5" s="15" t="s">
        <v>0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"/>
      <c r="O5" s="1"/>
      <c r="P5" s="1"/>
      <c r="Q5" s="1"/>
      <c r="R5" s="1"/>
    </row>
    <row r="6" spans="1:18" ht="1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5">
      <c r="A7" s="12" t="s">
        <v>1</v>
      </c>
      <c r="B7" s="12" t="s">
        <v>2</v>
      </c>
      <c r="C7" s="12" t="s">
        <v>3</v>
      </c>
      <c r="D7" s="12" t="s">
        <v>62</v>
      </c>
      <c r="E7" s="12" t="s">
        <v>61</v>
      </c>
      <c r="F7" s="12" t="s">
        <v>60</v>
      </c>
      <c r="G7" s="12" t="s">
        <v>4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8" ht="45" x14ac:dyDescent="0.25">
      <c r="A8" s="12"/>
      <c r="B8" s="12"/>
      <c r="C8" s="12"/>
      <c r="D8" s="12"/>
      <c r="E8" s="12"/>
      <c r="F8" s="12"/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</row>
    <row r="9" spans="1:18" ht="24" x14ac:dyDescent="0.25">
      <c r="A9" s="12"/>
      <c r="B9" s="12"/>
      <c r="C9" s="12"/>
      <c r="D9" s="12"/>
      <c r="E9" s="12"/>
      <c r="F9" s="12"/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  <c r="L9" s="2" t="s">
        <v>17</v>
      </c>
      <c r="M9" s="2" t="s">
        <v>17</v>
      </c>
      <c r="N9" s="2" t="s">
        <v>17</v>
      </c>
      <c r="O9" s="2" t="s">
        <v>17</v>
      </c>
      <c r="P9" s="2" t="s">
        <v>17</v>
      </c>
      <c r="Q9" s="2" t="s">
        <v>17</v>
      </c>
      <c r="R9" s="2" t="s">
        <v>17</v>
      </c>
    </row>
    <row r="10" spans="1:18" x14ac:dyDescent="0.25">
      <c r="A10" s="4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2">
        <v>18</v>
      </c>
    </row>
    <row r="11" spans="1:18" ht="31.5" x14ac:dyDescent="0.25">
      <c r="A11" s="4">
        <v>1</v>
      </c>
      <c r="B11" s="5" t="s">
        <v>18</v>
      </c>
      <c r="C11" s="3" t="s">
        <v>19</v>
      </c>
      <c r="D11" s="6">
        <f>D12+D13</f>
        <v>7203.6</v>
      </c>
      <c r="E11" s="6">
        <f>E12+E13</f>
        <v>7242.329999999999</v>
      </c>
      <c r="F11" s="6">
        <f>G11+H11+I11+J11+K11+L11+M11+O11+P11+Q11+R11</f>
        <v>8297.36</v>
      </c>
      <c r="G11" s="6">
        <v>1776.7</v>
      </c>
      <c r="H11" s="6">
        <f>H18+H19</f>
        <v>1514.4</v>
      </c>
      <c r="I11" s="6">
        <f>I18+I19</f>
        <v>1360.91</v>
      </c>
      <c r="J11" s="6">
        <f>J18+J19</f>
        <v>387.79999999999995</v>
      </c>
      <c r="K11" s="6">
        <f t="shared" ref="K11:O13" si="0">K13</f>
        <v>0</v>
      </c>
      <c r="L11" s="6">
        <f t="shared" si="0"/>
        <v>0</v>
      </c>
      <c r="M11" s="6">
        <f t="shared" si="0"/>
        <v>0</v>
      </c>
      <c r="N11" s="6">
        <f t="shared" si="0"/>
        <v>0</v>
      </c>
      <c r="O11" s="6">
        <f t="shared" si="0"/>
        <v>0</v>
      </c>
      <c r="P11" s="6">
        <f>P18+P19</f>
        <v>384.38</v>
      </c>
      <c r="Q11" s="6">
        <f>Q18+Q19</f>
        <v>1234.98</v>
      </c>
      <c r="R11" s="6">
        <f>R18+R19</f>
        <v>1638.19</v>
      </c>
    </row>
    <row r="12" spans="1:18" x14ac:dyDescent="0.25">
      <c r="A12" s="4" t="s">
        <v>57</v>
      </c>
      <c r="B12" s="7" t="s">
        <v>63</v>
      </c>
      <c r="C12" s="3" t="s">
        <v>19</v>
      </c>
      <c r="D12" s="6">
        <v>253.29</v>
      </c>
      <c r="E12" s="6">
        <v>197.75</v>
      </c>
      <c r="F12" s="6"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2.5" x14ac:dyDescent="0.25">
      <c r="A13" s="4" t="s">
        <v>25</v>
      </c>
      <c r="B13" s="7" t="s">
        <v>56</v>
      </c>
      <c r="C13" s="3" t="s">
        <v>19</v>
      </c>
      <c r="D13" s="6">
        <f>D14+D15+D16+D18</f>
        <v>6950.31</v>
      </c>
      <c r="E13" s="11">
        <f>E14+E15+E16+E18</f>
        <v>7044.579999999999</v>
      </c>
      <c r="F13" s="6">
        <f>G13+H13+I13+J13+K13+L13+M13+O13+P13+Q13+R13</f>
        <v>8297.36</v>
      </c>
      <c r="G13" s="6">
        <v>1776.7</v>
      </c>
      <c r="H13" s="6">
        <v>1514.4</v>
      </c>
      <c r="I13" s="6">
        <v>1360.91</v>
      </c>
      <c r="J13" s="6">
        <v>387.8</v>
      </c>
      <c r="K13" s="6">
        <f t="shared" si="0"/>
        <v>0</v>
      </c>
      <c r="L13" s="6">
        <f t="shared" si="0"/>
        <v>0</v>
      </c>
      <c r="M13" s="6">
        <f t="shared" si="0"/>
        <v>0</v>
      </c>
      <c r="N13" s="6">
        <f t="shared" si="0"/>
        <v>0</v>
      </c>
      <c r="O13" s="6">
        <f t="shared" si="0"/>
        <v>0</v>
      </c>
      <c r="P13" s="6">
        <v>384.38</v>
      </c>
      <c r="Q13" s="6">
        <v>1234.98</v>
      </c>
      <c r="R13" s="6">
        <v>1638.19</v>
      </c>
    </row>
    <row r="14" spans="1:18" ht="16.5" customHeight="1" x14ac:dyDescent="0.25">
      <c r="A14" s="4"/>
      <c r="B14" s="7" t="s">
        <v>20</v>
      </c>
      <c r="C14" s="3" t="s">
        <v>19</v>
      </c>
      <c r="D14" s="6">
        <v>2180.11</v>
      </c>
      <c r="E14" s="6">
        <v>2295.2199999999998</v>
      </c>
      <c r="F14" s="6">
        <f>G14+H14+I14+J14+P14+Q14+R14</f>
        <v>2726.5</v>
      </c>
      <c r="G14" s="6">
        <v>586.08000000000004</v>
      </c>
      <c r="H14" s="6">
        <v>499.11</v>
      </c>
      <c r="I14" s="6">
        <v>446.66</v>
      </c>
      <c r="J14" s="6">
        <v>125.64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124.49</v>
      </c>
      <c r="Q14" s="6">
        <v>404.77</v>
      </c>
      <c r="R14" s="6">
        <v>539.75</v>
      </c>
    </row>
    <row r="15" spans="1:18" ht="21.75" customHeight="1" x14ac:dyDescent="0.25">
      <c r="A15" s="4" t="s">
        <v>26</v>
      </c>
      <c r="B15" s="7" t="s">
        <v>21</v>
      </c>
      <c r="C15" s="3" t="s">
        <v>19</v>
      </c>
      <c r="D15" s="6">
        <v>4639.7299999999996</v>
      </c>
      <c r="E15" s="6">
        <v>4617.6499999999996</v>
      </c>
      <c r="F15" s="6">
        <f>G15+H15+I15+J15+P15+Q15+R15</f>
        <v>5374.43</v>
      </c>
      <c r="G15" s="6">
        <v>1148.56</v>
      </c>
      <c r="H15" s="6">
        <v>979.44</v>
      </c>
      <c r="I15" s="6">
        <v>882.03</v>
      </c>
      <c r="J15" s="6">
        <v>253.01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250.79</v>
      </c>
      <c r="Q15" s="6">
        <v>800.94</v>
      </c>
      <c r="R15" s="6">
        <v>1059.6600000000001</v>
      </c>
    </row>
    <row r="16" spans="1:18" ht="21.75" customHeight="1" x14ac:dyDescent="0.25">
      <c r="A16" s="4" t="s">
        <v>27</v>
      </c>
      <c r="B16" s="7" t="s">
        <v>22</v>
      </c>
      <c r="C16" s="3" t="s">
        <v>19</v>
      </c>
      <c r="D16" s="6">
        <v>6.16</v>
      </c>
      <c r="E16" s="6">
        <v>7.36</v>
      </c>
      <c r="F16" s="6">
        <f>G16+H16+I16+J16+P16+Q16+R16</f>
        <v>13.82</v>
      </c>
      <c r="G16" s="6">
        <v>2.97</v>
      </c>
      <c r="H16" s="6">
        <v>2.54</v>
      </c>
      <c r="I16" s="6">
        <v>2.2799999999999998</v>
      </c>
      <c r="J16" s="6">
        <v>0.63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0.61</v>
      </c>
      <c r="Q16" s="6">
        <v>2.04</v>
      </c>
      <c r="R16" s="6">
        <v>2.75</v>
      </c>
    </row>
    <row r="17" spans="1:18" ht="24" customHeight="1" x14ac:dyDescent="0.25">
      <c r="A17" s="4" t="s">
        <v>28</v>
      </c>
      <c r="B17" s="7" t="s">
        <v>23</v>
      </c>
      <c r="C17" s="3" t="s">
        <v>19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5.5" customHeight="1" x14ac:dyDescent="0.25">
      <c r="A18" s="4" t="s">
        <v>29</v>
      </c>
      <c r="B18" s="7" t="s">
        <v>24</v>
      </c>
      <c r="C18" s="3" t="s">
        <v>19</v>
      </c>
      <c r="D18" s="6">
        <v>124.31</v>
      </c>
      <c r="E18" s="6">
        <v>124.35</v>
      </c>
      <c r="F18" s="6">
        <f>G18+H18+I18+J18+P18+Q18+R18</f>
        <v>182.61</v>
      </c>
      <c r="G18" s="6">
        <v>39.090000000000003</v>
      </c>
      <c r="H18" s="6">
        <v>33.31</v>
      </c>
      <c r="I18" s="6">
        <v>29.94</v>
      </c>
      <c r="J18" s="6">
        <v>8.5299999999999994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8.49</v>
      </c>
      <c r="Q18" s="6">
        <v>27.23</v>
      </c>
      <c r="R18" s="6">
        <v>36.020000000000003</v>
      </c>
    </row>
    <row r="19" spans="1:18" ht="45" x14ac:dyDescent="0.25">
      <c r="A19" s="4" t="s">
        <v>40</v>
      </c>
      <c r="B19" s="7" t="s">
        <v>68</v>
      </c>
      <c r="C19" s="3" t="s">
        <v>19</v>
      </c>
      <c r="D19" s="6">
        <f>D13-D18</f>
        <v>6826</v>
      </c>
      <c r="E19" s="6">
        <f>E13-E18</f>
        <v>6920.2299999999987</v>
      </c>
      <c r="F19" s="6">
        <f>F20+F21+F22</f>
        <v>8114.75</v>
      </c>
      <c r="G19" s="6">
        <f>G20+G21+G22</f>
        <v>1737.61</v>
      </c>
      <c r="H19" s="6">
        <f>H20+H21+H22</f>
        <v>1481.0900000000001</v>
      </c>
      <c r="I19" s="6">
        <f>I20+I21+I22</f>
        <v>1330.97</v>
      </c>
      <c r="J19" s="6">
        <f>J25+J31</f>
        <v>379.27</v>
      </c>
      <c r="K19" s="6">
        <f t="shared" ref="K19:O19" si="1">K13-K18</f>
        <v>0</v>
      </c>
      <c r="L19" s="6">
        <f t="shared" si="1"/>
        <v>0</v>
      </c>
      <c r="M19" s="6">
        <f t="shared" si="1"/>
        <v>0</v>
      </c>
      <c r="N19" s="6">
        <f t="shared" si="1"/>
        <v>0</v>
      </c>
      <c r="O19" s="6">
        <f t="shared" si="1"/>
        <v>0</v>
      </c>
      <c r="P19" s="6">
        <f>P20+P21+P22</f>
        <v>375.89</v>
      </c>
      <c r="Q19" s="6">
        <f>Q20+Q21+Q22</f>
        <v>1207.75</v>
      </c>
      <c r="R19" s="6">
        <f>R25+R32</f>
        <v>1602.17</v>
      </c>
    </row>
    <row r="20" spans="1:18" x14ac:dyDescent="0.25">
      <c r="A20" s="4" t="s">
        <v>64</v>
      </c>
      <c r="B20" s="7" t="s">
        <v>20</v>
      </c>
      <c r="C20" s="3"/>
      <c r="D20" s="6">
        <v>2180.2600000000002</v>
      </c>
      <c r="E20" s="6">
        <v>2291.85</v>
      </c>
      <c r="F20" s="6">
        <f>G20+H20+I20+J20+P20+Q20+R20</f>
        <v>2726.5</v>
      </c>
      <c r="G20" s="6">
        <v>586.08000000000004</v>
      </c>
      <c r="H20" s="6">
        <v>499.11</v>
      </c>
      <c r="I20" s="6">
        <v>446.66</v>
      </c>
      <c r="J20" s="6">
        <v>125.64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124.49</v>
      </c>
      <c r="Q20" s="6">
        <v>404.77</v>
      </c>
      <c r="R20" s="6">
        <v>539.75</v>
      </c>
    </row>
    <row r="21" spans="1:18" x14ac:dyDescent="0.25">
      <c r="A21" s="4" t="s">
        <v>65</v>
      </c>
      <c r="B21" s="7" t="s">
        <v>21</v>
      </c>
      <c r="C21" s="3"/>
      <c r="D21" s="6">
        <v>4639.57</v>
      </c>
      <c r="E21" s="6">
        <v>4621.0200000000004</v>
      </c>
      <c r="F21" s="6">
        <f>G21+H21+I21+J21+P21+Q21+R21</f>
        <v>5374.43</v>
      </c>
      <c r="G21" s="6">
        <v>1148.56</v>
      </c>
      <c r="H21" s="6">
        <v>979.44</v>
      </c>
      <c r="I21" s="6">
        <v>882.03</v>
      </c>
      <c r="J21" s="6">
        <v>253.01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250.79</v>
      </c>
      <c r="Q21" s="6">
        <v>800.94</v>
      </c>
      <c r="R21" s="6">
        <v>1059.6600000000001</v>
      </c>
    </row>
    <row r="22" spans="1:18" x14ac:dyDescent="0.25">
      <c r="A22" s="4" t="s">
        <v>66</v>
      </c>
      <c r="B22" s="7" t="s">
        <v>22</v>
      </c>
      <c r="C22" s="3"/>
      <c r="D22" s="6">
        <v>6.17</v>
      </c>
      <c r="E22" s="6">
        <v>7.36</v>
      </c>
      <c r="F22" s="6">
        <f>G22+H22+I22+J22+P22+Q22+R22</f>
        <v>13.82</v>
      </c>
      <c r="G22" s="6">
        <v>2.97</v>
      </c>
      <c r="H22" s="6">
        <v>2.54</v>
      </c>
      <c r="I22" s="6">
        <v>2.2799999999999998</v>
      </c>
      <c r="J22" s="6">
        <v>0.63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0.61</v>
      </c>
      <c r="Q22" s="6">
        <v>2.04</v>
      </c>
      <c r="R22" s="6">
        <v>2.75</v>
      </c>
    </row>
    <row r="23" spans="1:18" ht="31.5" x14ac:dyDescent="0.25">
      <c r="A23" s="4" t="s">
        <v>41</v>
      </c>
      <c r="B23" s="5" t="s">
        <v>31</v>
      </c>
      <c r="C23" s="3" t="s">
        <v>19</v>
      </c>
      <c r="D23" s="6">
        <f>D19-D32</f>
        <v>493.76000000000022</v>
      </c>
      <c r="E23" s="6">
        <f>E25</f>
        <v>435.92</v>
      </c>
      <c r="F23" s="6">
        <f>F25</f>
        <v>591.11</v>
      </c>
      <c r="G23" s="6">
        <v>114.39</v>
      </c>
      <c r="H23" s="6">
        <v>100.26</v>
      </c>
      <c r="I23" s="6">
        <v>99.97</v>
      </c>
      <c r="J23" s="6">
        <v>36.57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36.46</v>
      </c>
      <c r="Q23" s="6">
        <v>93.78</v>
      </c>
      <c r="R23" s="6">
        <v>109.69</v>
      </c>
    </row>
    <row r="24" spans="1:18" x14ac:dyDescent="0.25">
      <c r="A24" s="4"/>
      <c r="B24" s="7" t="s">
        <v>67</v>
      </c>
      <c r="C24" s="3" t="s">
        <v>32</v>
      </c>
      <c r="D24" s="8">
        <f t="shared" ref="D24:J24" si="2">D23/D19</f>
        <v>7.2335188983299187E-2</v>
      </c>
      <c r="E24" s="8">
        <f t="shared" si="2"/>
        <v>6.2992125984251982E-2</v>
      </c>
      <c r="F24" s="8">
        <f t="shared" si="2"/>
        <v>7.2843895375704737E-2</v>
      </c>
      <c r="G24" s="8">
        <f t="shared" si="2"/>
        <v>6.5831803454169807E-2</v>
      </c>
      <c r="H24" s="8">
        <f t="shared" si="2"/>
        <v>6.769338797777312E-2</v>
      </c>
      <c r="I24" s="8">
        <f t="shared" si="2"/>
        <v>7.5110633598052548E-2</v>
      </c>
      <c r="J24" s="8">
        <f t="shared" si="2"/>
        <v>9.6422073984232873E-2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8">
        <f>P23/P19</f>
        <v>9.6996461730825517E-2</v>
      </c>
      <c r="Q24" s="8">
        <f>Q23/Q19</f>
        <v>7.7648519975160424E-2</v>
      </c>
      <c r="R24" s="8">
        <f>R23/R19</f>
        <v>6.8463396518471817E-2</v>
      </c>
    </row>
    <row r="25" spans="1:18" ht="56.25" x14ac:dyDescent="0.25">
      <c r="A25" s="4" t="s">
        <v>42</v>
      </c>
      <c r="B25" s="7" t="s">
        <v>34</v>
      </c>
      <c r="C25" s="3" t="s">
        <v>19</v>
      </c>
      <c r="D25" s="6">
        <f>D23</f>
        <v>493.76000000000022</v>
      </c>
      <c r="E25" s="6">
        <f>E27+E28+E29</f>
        <v>435.92</v>
      </c>
      <c r="F25" s="6">
        <f>F27+F28+F29</f>
        <v>591.11</v>
      </c>
      <c r="G25" s="6">
        <f>G27+G28+G29</f>
        <v>114.38</v>
      </c>
      <c r="H25" s="6">
        <f>H23</f>
        <v>100.26</v>
      </c>
      <c r="I25" s="6">
        <f>I23</f>
        <v>99.97</v>
      </c>
      <c r="J25" s="6">
        <f>J23</f>
        <v>36.57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f>P23</f>
        <v>36.46</v>
      </c>
      <c r="Q25" s="6">
        <f>Q23</f>
        <v>93.78</v>
      </c>
      <c r="R25" s="6">
        <f>R23</f>
        <v>109.69</v>
      </c>
    </row>
    <row r="26" spans="1:18" x14ac:dyDescent="0.25">
      <c r="A26" s="4"/>
      <c r="B26" s="7" t="s">
        <v>67</v>
      </c>
      <c r="C26" s="3" t="s">
        <v>32</v>
      </c>
      <c r="D26" s="8">
        <f>D24</f>
        <v>7.2335188983299187E-2</v>
      </c>
      <c r="E26" s="8">
        <f>E24</f>
        <v>6.2992125984251982E-2</v>
      </c>
      <c r="F26" s="8">
        <f>F25/F19</f>
        <v>7.2843895375704737E-2</v>
      </c>
      <c r="G26" s="8">
        <f>G25/G19</f>
        <v>6.5826048422833669E-2</v>
      </c>
      <c r="H26" s="8">
        <f>H25/H19</f>
        <v>6.769338797777312E-2</v>
      </c>
      <c r="I26" s="8">
        <v>7.51E-2</v>
      </c>
      <c r="J26" s="8">
        <v>9.64E-2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8">
        <v>9.7000000000000003E-2</v>
      </c>
      <c r="Q26" s="8">
        <v>7.7600000000000002E-2</v>
      </c>
      <c r="R26" s="8">
        <v>6.8500000000000005E-2</v>
      </c>
    </row>
    <row r="27" spans="1:18" ht="16.5" customHeight="1" x14ac:dyDescent="0.25">
      <c r="A27" s="4" t="s">
        <v>43</v>
      </c>
      <c r="B27" s="7" t="s">
        <v>20</v>
      </c>
      <c r="C27" s="3" t="s">
        <v>19</v>
      </c>
      <c r="D27" s="6">
        <f>D20-D33</f>
        <v>157.85000000000014</v>
      </c>
      <c r="E27" s="6">
        <f>E20-E33</f>
        <v>141.21000000000004</v>
      </c>
      <c r="F27" s="6">
        <f>G27+H27+I27+J27+P27+Q27+R27</f>
        <v>198.5</v>
      </c>
      <c r="G27" s="6">
        <v>38.58</v>
      </c>
      <c r="H27" s="6">
        <v>33.79</v>
      </c>
      <c r="I27" s="6">
        <v>33.549999999999997</v>
      </c>
      <c r="J27" s="6">
        <v>12.12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12.08</v>
      </c>
      <c r="Q27" s="6">
        <v>31.43</v>
      </c>
      <c r="R27" s="6">
        <v>36.950000000000003</v>
      </c>
    </row>
    <row r="28" spans="1:18" ht="15.75" customHeight="1" x14ac:dyDescent="0.25">
      <c r="A28" s="4" t="s">
        <v>44</v>
      </c>
      <c r="B28" s="7" t="s">
        <v>21</v>
      </c>
      <c r="C28" s="3" t="s">
        <v>19</v>
      </c>
      <c r="D28" s="6">
        <f>D21-D35</f>
        <v>335.44999999999982</v>
      </c>
      <c r="E28" s="6">
        <f>E21-E35</f>
        <v>294.25</v>
      </c>
      <c r="F28" s="6">
        <f>G28+H28+I28+J28+P28+Q28+R28</f>
        <v>391.62</v>
      </c>
      <c r="G28" s="6">
        <v>75.61</v>
      </c>
      <c r="H28" s="6">
        <v>66.3</v>
      </c>
      <c r="I28" s="6">
        <v>66.25</v>
      </c>
      <c r="J28" s="6">
        <v>24.4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24.32</v>
      </c>
      <c r="Q28" s="6">
        <v>62.19</v>
      </c>
      <c r="R28" s="6">
        <v>72.55</v>
      </c>
    </row>
    <row r="29" spans="1:18" ht="15.75" customHeight="1" x14ac:dyDescent="0.25">
      <c r="A29" s="4" t="s">
        <v>45</v>
      </c>
      <c r="B29" s="7" t="s">
        <v>22</v>
      </c>
      <c r="C29" s="3" t="s">
        <v>19</v>
      </c>
      <c r="D29" s="6">
        <f>D22-D37</f>
        <v>0.45999999999999996</v>
      </c>
      <c r="E29" s="6">
        <f>E22-E37</f>
        <v>0.45999999999999996</v>
      </c>
      <c r="F29" s="6">
        <f>G29+H29+I29+J29+P29+Q29+R29</f>
        <v>0.99000000000000021</v>
      </c>
      <c r="G29" s="6">
        <v>0.19</v>
      </c>
      <c r="H29" s="6">
        <v>0.17</v>
      </c>
      <c r="I29" s="6">
        <v>0.17</v>
      </c>
      <c r="J29" s="6">
        <v>0.05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0.06</v>
      </c>
      <c r="Q29" s="6">
        <v>0.16</v>
      </c>
      <c r="R29" s="6">
        <v>0.19</v>
      </c>
    </row>
    <row r="30" spans="1:18" ht="14.25" customHeight="1" x14ac:dyDescent="0.25">
      <c r="A30" s="4" t="s">
        <v>46</v>
      </c>
      <c r="B30" s="7" t="s">
        <v>23</v>
      </c>
      <c r="C30" s="3" t="s">
        <v>19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ht="31.5" x14ac:dyDescent="0.25">
      <c r="A31" s="4" t="s">
        <v>47</v>
      </c>
      <c r="B31" s="5" t="s">
        <v>35</v>
      </c>
      <c r="C31" s="3" t="s">
        <v>19</v>
      </c>
      <c r="D31" s="6">
        <f>D32</f>
        <v>6332.24</v>
      </c>
      <c r="E31" s="6">
        <f>E32</f>
        <v>6484.3099999999995</v>
      </c>
      <c r="F31" s="6">
        <f>F32</f>
        <v>7523.6399999999994</v>
      </c>
      <c r="G31" s="6">
        <v>1623.23</v>
      </c>
      <c r="H31" s="6">
        <v>1380.83</v>
      </c>
      <c r="I31" s="6">
        <v>1231</v>
      </c>
      <c r="J31" s="6">
        <v>342.7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339.43</v>
      </c>
      <c r="Q31" s="6">
        <v>1113.97</v>
      </c>
      <c r="R31" s="6">
        <v>1492.48</v>
      </c>
    </row>
    <row r="32" spans="1:18" ht="33.75" x14ac:dyDescent="0.25">
      <c r="A32" s="4" t="s">
        <v>48</v>
      </c>
      <c r="B32" s="7" t="s">
        <v>36</v>
      </c>
      <c r="C32" s="3" t="s">
        <v>19</v>
      </c>
      <c r="D32" s="6">
        <f>D33+D35+D37</f>
        <v>6332.24</v>
      </c>
      <c r="E32" s="6">
        <f>E33+E35+E37</f>
        <v>6484.3099999999995</v>
      </c>
      <c r="F32" s="6">
        <f>G32+H32+I32+J32+P32+Q32+R32</f>
        <v>7523.6399999999994</v>
      </c>
      <c r="G32" s="6">
        <v>1623.23</v>
      </c>
      <c r="H32" s="6">
        <v>1380.83</v>
      </c>
      <c r="I32" s="6">
        <v>1231</v>
      </c>
      <c r="J32" s="6">
        <v>342.7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339.43</v>
      </c>
      <c r="Q32" s="6">
        <v>1113.97</v>
      </c>
      <c r="R32" s="6">
        <v>1492.48</v>
      </c>
    </row>
    <row r="33" spans="1:18" ht="15" customHeight="1" x14ac:dyDescent="0.25">
      <c r="A33" s="4" t="s">
        <v>49</v>
      </c>
      <c r="B33" s="7" t="s">
        <v>20</v>
      </c>
      <c r="C33" s="3" t="s">
        <v>19</v>
      </c>
      <c r="D33" s="6">
        <v>2022.41</v>
      </c>
      <c r="E33" s="6">
        <v>2150.64</v>
      </c>
      <c r="F33" s="6">
        <f>G33+H33+I33+J33+P33+Q33+R33</f>
        <v>2528.2440000000001</v>
      </c>
      <c r="G33" s="6">
        <v>547.59400000000005</v>
      </c>
      <c r="H33" s="6">
        <v>465.37400000000002</v>
      </c>
      <c r="I33" s="6">
        <v>413.18400000000003</v>
      </c>
      <c r="J33" s="6">
        <v>113.533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112.40900000000001</v>
      </c>
      <c r="Q33" s="6">
        <v>373.35899999999998</v>
      </c>
      <c r="R33" s="6">
        <v>502.791</v>
      </c>
    </row>
    <row r="34" spans="1:18" x14ac:dyDescent="0.25">
      <c r="A34" s="4"/>
      <c r="B34" s="7" t="s">
        <v>58</v>
      </c>
      <c r="C34" s="3" t="s">
        <v>32</v>
      </c>
      <c r="D34" s="8">
        <f t="shared" ref="D34:J34" si="3">D33/D32</f>
        <v>0.31938303033365761</v>
      </c>
      <c r="E34" s="8">
        <f t="shared" si="3"/>
        <v>0.33166828853031394</v>
      </c>
      <c r="F34" s="8">
        <f t="shared" si="3"/>
        <v>0.33604000191396721</v>
      </c>
      <c r="G34" s="8">
        <f t="shared" si="3"/>
        <v>0.33734837330507694</v>
      </c>
      <c r="H34" s="8">
        <f t="shared" si="3"/>
        <v>0.33702483289036306</v>
      </c>
      <c r="I34" s="8">
        <f t="shared" si="3"/>
        <v>0.33564906580016252</v>
      </c>
      <c r="J34" s="8">
        <f t="shared" si="3"/>
        <v>0.33128975780566094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8">
        <f>P33/P32</f>
        <v>0.33116990248357542</v>
      </c>
      <c r="Q34" s="8">
        <v>0.33510000000000001</v>
      </c>
      <c r="R34" s="8">
        <f>R33/R32</f>
        <v>0.33688290630360207</v>
      </c>
    </row>
    <row r="35" spans="1:18" ht="15" customHeight="1" x14ac:dyDescent="0.25">
      <c r="A35" s="4" t="s">
        <v>50</v>
      </c>
      <c r="B35" s="7" t="s">
        <v>21</v>
      </c>
      <c r="C35" s="3" t="s">
        <v>19</v>
      </c>
      <c r="D35" s="6">
        <v>4304.12</v>
      </c>
      <c r="E35" s="6">
        <v>4326.7700000000004</v>
      </c>
      <c r="F35" s="6">
        <f>G35+H35+I35+J35+P35+Q35+R35</f>
        <v>4982.8500000000004</v>
      </c>
      <c r="G35" s="6">
        <v>1072.9159999999999</v>
      </c>
      <c r="H35" s="6">
        <v>913.16700000000003</v>
      </c>
      <c r="I35" s="6">
        <v>815.755</v>
      </c>
      <c r="J35" s="6">
        <v>228.61099999999999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226.46</v>
      </c>
      <c r="Q35" s="6">
        <v>738.74599999999998</v>
      </c>
      <c r="R35" s="6">
        <v>987.19500000000005</v>
      </c>
    </row>
    <row r="36" spans="1:18" x14ac:dyDescent="0.25">
      <c r="A36" s="4"/>
      <c r="B36" s="7" t="s">
        <v>58</v>
      </c>
      <c r="C36" s="3" t="s">
        <v>32</v>
      </c>
      <c r="D36" s="8">
        <f t="shared" ref="D36:J36" si="4">D35/D32</f>
        <v>0.67971523505110354</v>
      </c>
      <c r="E36" s="8">
        <f t="shared" si="4"/>
        <v>0.66726760441743238</v>
      </c>
      <c r="F36" s="8">
        <f t="shared" si="4"/>
        <v>0.66229245418441085</v>
      </c>
      <c r="G36" s="8">
        <f t="shared" si="4"/>
        <v>0.66097595534828701</v>
      </c>
      <c r="H36" s="8">
        <f t="shared" si="4"/>
        <v>0.66131746847910322</v>
      </c>
      <c r="I36" s="8">
        <f t="shared" si="4"/>
        <v>0.66267668562144599</v>
      </c>
      <c r="J36" s="8">
        <f t="shared" si="4"/>
        <v>0.66708783192296472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8">
        <f>P35/P32</f>
        <v>0.66717732669475294</v>
      </c>
      <c r="Q36" s="8">
        <f>Q35/Q32</f>
        <v>0.66316507625878607</v>
      </c>
      <c r="R36" s="8">
        <f>R35/R32</f>
        <v>0.66144604952830188</v>
      </c>
    </row>
    <row r="37" spans="1:18" ht="16.5" customHeight="1" x14ac:dyDescent="0.25">
      <c r="A37" s="4" t="s">
        <v>51</v>
      </c>
      <c r="B37" s="7" t="s">
        <v>22</v>
      </c>
      <c r="C37" s="3" t="s">
        <v>19</v>
      </c>
      <c r="D37" s="6">
        <v>5.71</v>
      </c>
      <c r="E37" s="6">
        <v>6.9</v>
      </c>
      <c r="F37" s="6">
        <f>G37+H37+I37+J37+P37+Q37+R37</f>
        <v>12.55</v>
      </c>
      <c r="G37" s="6">
        <v>2.718</v>
      </c>
      <c r="H37" s="6">
        <v>2.31</v>
      </c>
      <c r="I37" s="6">
        <v>2.0510000000000002</v>
      </c>
      <c r="J37" s="6">
        <v>0.56399999999999995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0.55800000000000005</v>
      </c>
      <c r="Q37" s="6">
        <v>1.853</v>
      </c>
      <c r="R37" s="6">
        <v>2.496</v>
      </c>
    </row>
    <row r="38" spans="1:18" x14ac:dyDescent="0.25">
      <c r="A38" s="4"/>
      <c r="B38" s="7" t="s">
        <v>37</v>
      </c>
      <c r="C38" s="3" t="s">
        <v>32</v>
      </c>
      <c r="D38" s="8">
        <f t="shared" ref="D38:J38" si="5">D37/D32</f>
        <v>9.0173461523884127E-4</v>
      </c>
      <c r="E38" s="8">
        <f t="shared" si="5"/>
        <v>1.0641070522538251E-3</v>
      </c>
      <c r="F38" s="8">
        <f t="shared" si="5"/>
        <v>1.668075559170827E-3</v>
      </c>
      <c r="G38" s="8">
        <f t="shared" si="5"/>
        <v>1.674439235351737E-3</v>
      </c>
      <c r="H38" s="8">
        <f t="shared" si="5"/>
        <v>1.6729068748506334E-3</v>
      </c>
      <c r="I38" s="8">
        <f t="shared" si="5"/>
        <v>1.6661251015434608E-3</v>
      </c>
      <c r="J38" s="8">
        <f t="shared" si="5"/>
        <v>1.6457543040560255E-3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8">
        <f>P37/P32</f>
        <v>1.6439324750316708E-3</v>
      </c>
      <c r="Q38" s="8">
        <f>Q37/Q32</f>
        <v>1.6634200202877995E-3</v>
      </c>
      <c r="R38" s="8">
        <f>R37/R32</f>
        <v>1.6723842195540308E-3</v>
      </c>
    </row>
    <row r="39" spans="1:18" ht="15.75" customHeight="1" x14ac:dyDescent="0.25">
      <c r="A39" s="4" t="s">
        <v>52</v>
      </c>
      <c r="B39" s="7" t="s">
        <v>23</v>
      </c>
      <c r="C39" s="3" t="s">
        <v>19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25">
      <c r="A40" s="4"/>
      <c r="B40" s="7" t="s">
        <v>37</v>
      </c>
      <c r="C40" s="3" t="s">
        <v>32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ht="42" x14ac:dyDescent="0.25">
      <c r="A41" s="4" t="s">
        <v>30</v>
      </c>
      <c r="B41" s="5" t="s">
        <v>38</v>
      </c>
      <c r="C41" s="3" t="s">
        <v>39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ht="20.25" customHeight="1" x14ac:dyDescent="0.25">
      <c r="A42" s="4" t="s">
        <v>33</v>
      </c>
      <c r="B42" s="7" t="s">
        <v>20</v>
      </c>
      <c r="C42" s="3" t="s">
        <v>39</v>
      </c>
      <c r="D42" s="6">
        <v>0.49</v>
      </c>
      <c r="E42" s="6">
        <v>0.62</v>
      </c>
      <c r="F42" s="6">
        <v>0.59</v>
      </c>
      <c r="G42" s="6">
        <v>0.74</v>
      </c>
      <c r="H42" s="6">
        <v>0.69</v>
      </c>
      <c r="I42" s="6">
        <v>0.56000000000000005</v>
      </c>
      <c r="J42" s="6">
        <v>0.31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0.31</v>
      </c>
      <c r="Q42" s="6">
        <v>0.52</v>
      </c>
      <c r="R42" s="6">
        <v>0.68</v>
      </c>
    </row>
    <row r="43" spans="1:18" ht="22.5" customHeight="1" x14ac:dyDescent="0.25">
      <c r="A43" s="4" t="s">
        <v>53</v>
      </c>
      <c r="B43" s="7" t="s">
        <v>21</v>
      </c>
      <c r="C43" s="3" t="s">
        <v>39</v>
      </c>
      <c r="D43" s="6">
        <v>1.04</v>
      </c>
      <c r="E43" s="6">
        <v>1.02</v>
      </c>
      <c r="F43" s="6">
        <v>1.1599999999999999</v>
      </c>
      <c r="G43" s="6">
        <v>1.44</v>
      </c>
      <c r="H43" s="6">
        <v>1.36</v>
      </c>
      <c r="I43" s="6">
        <v>1.1000000000000001</v>
      </c>
      <c r="J43" s="6">
        <v>0.63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0.63</v>
      </c>
      <c r="Q43" s="6">
        <v>1.03</v>
      </c>
      <c r="R43" s="6">
        <v>1.33</v>
      </c>
    </row>
    <row r="44" spans="1:18" ht="21" customHeight="1" x14ac:dyDescent="0.25">
      <c r="A44" s="4" t="s">
        <v>54</v>
      </c>
      <c r="B44" s="7" t="s">
        <v>22</v>
      </c>
      <c r="C44" s="3" t="s">
        <v>39</v>
      </c>
      <c r="D44" s="6">
        <v>0.01</v>
      </c>
      <c r="E44" s="6">
        <v>0.01</v>
      </c>
      <c r="F44" s="6">
        <v>0.01</v>
      </c>
      <c r="G44" s="6">
        <v>0.01</v>
      </c>
      <c r="H44" s="6">
        <v>0.01</v>
      </c>
      <c r="I44" s="6">
        <v>0.01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0.01</v>
      </c>
      <c r="R44" s="6">
        <v>0.01</v>
      </c>
    </row>
    <row r="45" spans="1:18" ht="21.75" customHeight="1" x14ac:dyDescent="0.25">
      <c r="A45" s="4" t="s">
        <v>55</v>
      </c>
      <c r="B45" s="7" t="s">
        <v>23</v>
      </c>
      <c r="C45" s="3" t="s">
        <v>39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8" spans="1:18" x14ac:dyDescent="0.25">
      <c r="A48" s="18" t="s">
        <v>71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3">
    <mergeCell ref="A48:R48"/>
    <mergeCell ref="B3:Q3"/>
    <mergeCell ref="C4:M4"/>
    <mergeCell ref="G7:R7"/>
    <mergeCell ref="C5:M5"/>
    <mergeCell ref="F7:F9"/>
    <mergeCell ref="A1:R1"/>
    <mergeCell ref="A2:R2"/>
    <mergeCell ref="A7:A9"/>
    <mergeCell ref="B7:B9"/>
    <mergeCell ref="C7:C9"/>
    <mergeCell ref="D7:D9"/>
    <mergeCell ref="E7:E9"/>
  </mergeCells>
  <phoneticPr fontId="7" type="noConversion"/>
  <pageMargins left="0.43307086614173229" right="0.2362204724409449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7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2023-06-29T11:30:53Z</cp:lastPrinted>
  <dcterms:created xsi:type="dcterms:W3CDTF">2006-09-28T05:33:49Z</dcterms:created>
  <dcterms:modified xsi:type="dcterms:W3CDTF">2026-09-25T08:52:44Z</dcterms:modified>
</cp:coreProperties>
</file>